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<sst xmlns="http://schemas.openxmlformats.org/spreadsheetml/2006/main" count="77" uniqueCount="42">
  <si>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</si>
  <si>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</si>
  <si>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</si>
  <si>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</si>
  <si>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</si>
  <si>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</si>
  <si>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</si>
  <si>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</si>
  <si>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</si>
  <si>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</si>
  <si>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</si>
  <si>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</si>
  <si>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</si>
  <si>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</si>
  <si>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</si>
  <si>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</si>
  <si>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</si>
  <si>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</si>
  <si>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</si>
  <si>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</si>
  <si>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</si>
  <si>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</si>
  <si>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</si>
  <si>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Всього:</t>
  </si>
  <si>
    <t>ПДВ</t>
  </si>
  <si>
    <t>Разом з ПДВ</t>
  </si>
  <si>
    <t xml:space="preserve"> (поточний ремонт)</t>
  </si>
  <si>
    <t>та поточний ремонт мереж електропостачання і електрообладнання</t>
  </si>
  <si>
    <t>Розрахунок тарифів по вул. Заїкіна2,4,6,8,10;</t>
  </si>
  <si>
    <t>Залізнична 3</t>
  </si>
  <si>
    <t xml:space="preserve">1.Витрати з техничного обслуговування внутрішньобудинкових систем </t>
  </si>
  <si>
    <t xml:space="preserve"> холодного водопостачання, водовідведення.</t>
  </si>
  <si>
    <t>1.1. Заробітная плата</t>
  </si>
  <si>
    <t>2.Витрати по обслуговуванню димовентиляційних каналів</t>
  </si>
  <si>
    <t>2.1. Заробітная плата</t>
  </si>
  <si>
    <t>3.Витрати робіт з підготовки житлового фонду до роботи в осінньо-зимовий період</t>
  </si>
  <si>
    <t xml:space="preserve">4.Витрати з освітлення місць загального користування, технічне обслуговування </t>
  </si>
  <si>
    <t>4.2. Заробітная плата</t>
  </si>
  <si>
    <t>4.3. Нарахування на ЗП ЄСВ 22%</t>
  </si>
  <si>
    <t>4.4. Матеріали</t>
  </si>
  <si>
    <t>4.5. Накладні витрати</t>
  </si>
  <si>
    <t>4.1. Вартість електроенергії, послуга з розподілу електроенергії(510кВт)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</si>
</sst>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tabSelected="1" zoomScalePageLayoutView="0" workbookViewId="0" topLeftCell="B28">
      <selection activeCell="I53" sqref="I53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75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3" t="s">
        <v>28</v>
      </c>
    </row>
    <row r="3" ht="20.25">
      <c r="B3" s="3" t="s">
        <v>29</v>
      </c>
    </row>
    <row r="4" spans="2:10" ht="12.75">
      <c r="B4" t="s">
        <v>1</v>
      </c>
      <c r="D4">
        <v>4883.73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E5" t="s">
        <v>8</v>
      </c>
      <c r="F5" t="s">
        <v>4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J6" t="s">
        <v>8</v>
      </c>
    </row>
    <row r="7" spans="6:10" ht="12.75">
      <c r="F7" t="s">
        <v>6</v>
      </c>
      <c r="J7" t="s">
        <v>9</v>
      </c>
    </row>
    <row r="8" spans="6:10" ht="12.75">
      <c r="F8" t="s">
        <v>7</v>
      </c>
      <c r="J8" t="s">
        <v>9</v>
      </c>
    </row>
    <row r="10" ht="12.75">
      <c r="B10" t="s">
        <v>30</v>
      </c>
    </row>
    <row r="11" ht="12.75">
      <c r="B11" t="s">
        <v>31</v>
      </c>
    </row>
    <row r="12" spans="2:10" ht="12.75">
      <c r="B12" t="s">
        <v>32</v>
      </c>
      <c r="I12">
        <v>530.1</v>
      </c>
      <c r="J12" s="1" t="s">
        <v>15</v>
      </c>
    </row>
    <row r="13" spans="2:10" ht="12.75">
      <c r="B13" t="s">
        <v>10</v>
      </c>
      <c r="I13" s="1">
        <f>I12*22%</f>
        <v>116.622</v>
      </c>
      <c r="J13" s="1" t="s">
        <v>15</v>
      </c>
    </row>
    <row r="14" spans="2:10" ht="12.75">
      <c r="B14" t="s">
        <v>11</v>
      </c>
      <c r="I14" s="2">
        <v>314.15</v>
      </c>
      <c r="J14" s="1" t="s">
        <v>15</v>
      </c>
    </row>
    <row r="15" spans="2:10" ht="12.75">
      <c r="B15" t="s">
        <v>12</v>
      </c>
      <c r="I15" s="1">
        <f>(I12+I13+I14)*56%</f>
        <v>538.0883200000001</v>
      </c>
      <c r="J15" s="1" t="s">
        <v>15</v>
      </c>
    </row>
    <row r="17" spans="2:9" ht="12.75">
      <c r="B17" s="1">
        <f>SUM(I12:I15)</f>
        <v>1498.9603200000001</v>
      </c>
      <c r="C17" t="s">
        <v>13</v>
      </c>
      <c r="D17">
        <f>D4</f>
        <v>4883.73</v>
      </c>
      <c r="E17" t="s">
        <v>14</v>
      </c>
      <c r="F17">
        <f>B17/D17</f>
        <v>0.306929400273971</v>
      </c>
      <c r="G17" s="1" t="s">
        <v>15</v>
      </c>
      <c r="I17" s="1"/>
    </row>
    <row r="20" ht="12.75">
      <c r="B20" t="s">
        <v>33</v>
      </c>
    </row>
    <row r="21" spans="2:10" ht="12.75">
      <c r="B21" t="s">
        <v>34</v>
      </c>
      <c r="I21" s="7">
        <f>0.05298*D26</f>
        <v>258.74001539999995</v>
      </c>
      <c r="J21" s="1" t="s">
        <v>15</v>
      </c>
    </row>
    <row r="22" spans="2:10" ht="12.75">
      <c r="B22" t="s">
        <v>16</v>
      </c>
      <c r="I22" s="7">
        <f>I21*22%</f>
        <v>56.92280338799999</v>
      </c>
      <c r="J22" s="1" t="s">
        <v>15</v>
      </c>
    </row>
    <row r="23" spans="2:10" ht="12.75">
      <c r="B23" t="s">
        <v>17</v>
      </c>
      <c r="I23" s="6">
        <v>92.53</v>
      </c>
      <c r="J23" s="1" t="s">
        <v>15</v>
      </c>
    </row>
    <row r="24" spans="2:10" ht="12.75">
      <c r="B24" t="s">
        <v>18</v>
      </c>
      <c r="I24" s="7">
        <f>(I21+I22+I23)*56%</f>
        <v>228.58797852128</v>
      </c>
      <c r="J24" s="1" t="s">
        <v>15</v>
      </c>
    </row>
    <row r="26" spans="2:9" ht="12.75">
      <c r="B26" s="7">
        <f>SUM(I21:I24)</f>
        <v>636.7807973092799</v>
      </c>
      <c r="C26" t="s">
        <v>13</v>
      </c>
      <c r="D26">
        <f>D4</f>
        <v>4883.73</v>
      </c>
      <c r="E26" t="s">
        <v>14</v>
      </c>
      <c r="F26" s="6">
        <f>B26/D26</f>
        <v>0.1303882068233256</v>
      </c>
      <c r="G26" s="1" t="s">
        <v>15</v>
      </c>
      <c r="I26" s="1"/>
    </row>
    <row r="29" ht="12.75">
      <c r="B29" t="s">
        <v>35</v>
      </c>
    </row>
    <row r="30" ht="12.75">
      <c r="B30" t="s">
        <v>26</v>
      </c>
    </row>
    <row r="31" spans="2:10" ht="12.75">
      <c r="B31" t="s">
        <v>19</v>
      </c>
      <c r="I31" s="7">
        <f>0.73116*D36</f>
        <v>3570.7880268</v>
      </c>
      <c r="J31" s="1" t="s">
        <v>15</v>
      </c>
    </row>
    <row r="32" spans="2:10" ht="12.75">
      <c r="B32" t="s">
        <v>20</v>
      </c>
      <c r="I32" s="7">
        <f>I31*22%</f>
        <v>785.5733658959999</v>
      </c>
      <c r="J32" s="1" t="s">
        <v>15</v>
      </c>
    </row>
    <row r="33" spans="2:10" ht="12.75">
      <c r="B33" t="s">
        <v>21</v>
      </c>
      <c r="I33" s="7">
        <v>1594.17</v>
      </c>
      <c r="J33" s="1" t="s">
        <v>15</v>
      </c>
    </row>
    <row r="34" spans="2:10" ht="12.75">
      <c r="B34" t="s">
        <v>22</v>
      </c>
      <c r="I34" s="7">
        <f>(I31+I32+I33)*56%</f>
        <v>3332.2975799097603</v>
      </c>
      <c r="J34" s="1" t="s">
        <v>15</v>
      </c>
    </row>
    <row r="36" spans="2:9" ht="12.75">
      <c r="B36" s="7">
        <f>SUM(I31:I34)</f>
        <v>9282.82897260576</v>
      </c>
      <c r="C36" t="s">
        <v>13</v>
      </c>
      <c r="D36">
        <f>D4</f>
        <v>4883.73</v>
      </c>
      <c r="E36" t="s">
        <v>14</v>
      </c>
      <c r="F36" s="6">
        <f>B36/D36</f>
        <v>1.9007662120153572</v>
      </c>
      <c r="G36" s="1" t="s">
        <v>15</v>
      </c>
      <c r="I36" s="1"/>
    </row>
    <row r="39" ht="12.75">
      <c r="B39" t="s">
        <v>36</v>
      </c>
    </row>
    <row r="40" ht="12.75">
      <c r="B40" t="s">
        <v>27</v>
      </c>
    </row>
    <row r="41" spans="2:10" ht="12.75">
      <c r="B41" t="s">
        <v>41</v>
      </c>
      <c r="I41" s="7">
        <f>(510*2.39642)*1.074</f>
        <v>1312.6150908</v>
      </c>
      <c r="J41" s="1" t="s">
        <v>15</v>
      </c>
    </row>
    <row r="42" spans="2:10" ht="12.75">
      <c r="B42" t="s">
        <v>37</v>
      </c>
      <c r="I42" s="7">
        <f>0.09136*D47</f>
        <v>446.17757279999995</v>
      </c>
      <c r="J42" s="1" t="s">
        <v>15</v>
      </c>
    </row>
    <row r="43" spans="2:10" ht="12.75">
      <c r="B43" t="s">
        <v>38</v>
      </c>
      <c r="I43" s="7">
        <f>I42*22%</f>
        <v>98.15906601599998</v>
      </c>
      <c r="J43" s="1" t="s">
        <v>15</v>
      </c>
    </row>
    <row r="44" spans="2:10" ht="12.75">
      <c r="B44" t="s">
        <v>39</v>
      </c>
      <c r="I44" s="7">
        <v>25.49</v>
      </c>
      <c r="J44" s="1" t="s">
        <v>15</v>
      </c>
    </row>
    <row r="45" spans="2:10" ht="12.75">
      <c r="B45" t="s">
        <v>40</v>
      </c>
      <c r="I45" s="7">
        <f>(I41+I42+I43+I44)*56%</f>
        <v>1054.16736858496</v>
      </c>
      <c r="J45" s="1" t="s">
        <v>15</v>
      </c>
    </row>
    <row r="47" spans="2:9" ht="12.75">
      <c r="B47" s="7">
        <f>SUM(I41:I45)</f>
        <v>2936.60909820096</v>
      </c>
      <c r="C47" s="6" t="s">
        <v>13</v>
      </c>
      <c r="D47" s="6">
        <f>D4</f>
        <v>4883.73</v>
      </c>
      <c r="E47" s="6" t="s">
        <v>14</v>
      </c>
      <c r="F47" s="6">
        <f>B47/D47</f>
        <v>0.6013045557803073</v>
      </c>
      <c r="G47" s="1" t="s">
        <v>15</v>
      </c>
      <c r="I47" s="1"/>
    </row>
    <row r="49" spans="2:6" ht="12.75">
      <c r="B49" t="s">
        <v>23</v>
      </c>
      <c r="D49" s="4">
        <f>+F17+F26+F36+F47</f>
        <v>2.9393883748929612</v>
      </c>
      <c r="E49" s="1" t="s">
        <v>15</v>
      </c>
      <c r="F49" s="1"/>
    </row>
    <row r="50" spans="2:6" ht="12.75">
      <c r="B50" t="s">
        <v>24</v>
      </c>
      <c r="D50" s="4">
        <f>D49*20%</f>
        <v>0.5878776749785922</v>
      </c>
      <c r="E50" s="1" t="s">
        <v>15</v>
      </c>
      <c r="F50" s="1"/>
    </row>
    <row r="51" spans="2:6" ht="12.75">
      <c r="B51" t="s">
        <v>25</v>
      </c>
      <c r="D51" s="5">
        <f>SUM(D49:D50)</f>
        <v>3.5272660498715536</v>
      </c>
      <c r="E51" s="1" t="s">
        <v>15</v>
      </c>
      <c r="F51" s="1"/>
    </row>
    <row r="53" ht="12.75">
      <c r="I53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2018-12-20T12:45:15Z</dcterms:modified>
  <cp:category/>
  <cp:version/>
  <cp:contentType/>
  <cp:contentStatus/>
</cp:coreProperties>
</file>